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525" windowWidth="19230" windowHeight="10650"/>
  </bookViews>
  <sheets>
    <sheet name="pesos" sheetId="4" r:id="rId1"/>
  </sheets>
  <calcPr calcId="162913"/>
</workbook>
</file>

<file path=xl/calcChain.xml><?xml version="1.0" encoding="utf-8"?>
<calcChain xmlns="http://schemas.openxmlformats.org/spreadsheetml/2006/main">
  <c r="F14" i="4" l="1"/>
  <c r="F19" i="4"/>
  <c r="F8" i="4" l="1"/>
  <c r="F39" i="4" l="1"/>
  <c r="F38" i="4"/>
  <c r="F10" i="4" l="1"/>
  <c r="F23" i="4" l="1"/>
  <c r="F35" i="4"/>
  <c r="F21" i="4"/>
  <c r="F2" i="4" l="1"/>
  <c r="F20" i="4" l="1"/>
  <c r="F36" i="4" l="1"/>
  <c r="F12" i="4" s="1"/>
  <c r="F41" i="4" l="1"/>
</calcChain>
</file>

<file path=xl/sharedStrings.xml><?xml version="1.0" encoding="utf-8"?>
<sst xmlns="http://schemas.openxmlformats.org/spreadsheetml/2006/main" count="92" uniqueCount="64">
  <si>
    <t>Propulsante</t>
  </si>
  <si>
    <t>Long (mm)</t>
  </si>
  <si>
    <t>Espesor pared (mm)</t>
  </si>
  <si>
    <t>camara motor</t>
  </si>
  <si>
    <t>Diam int (mm)</t>
  </si>
  <si>
    <t>Motor D60 (sin propulsante)</t>
  </si>
  <si>
    <t>Peso (g)</t>
  </si>
  <si>
    <t>Medido</t>
  </si>
  <si>
    <t>Tornillos</t>
  </si>
  <si>
    <t>Estimado</t>
  </si>
  <si>
    <t>Electrónica</t>
  </si>
  <si>
    <t>GPS</t>
  </si>
  <si>
    <t>Pintura</t>
  </si>
  <si>
    <t>Ojiva</t>
  </si>
  <si>
    <t>Sección Paracaidas</t>
  </si>
  <si>
    <t>Carcasa y soporte interno</t>
  </si>
  <si>
    <t>embolo</t>
  </si>
  <si>
    <t>muelle</t>
  </si>
  <si>
    <t>paracaidas</t>
  </si>
  <si>
    <t>Sección electrónica</t>
  </si>
  <si>
    <t>Carcasa</t>
  </si>
  <si>
    <t>Arduino uno_1</t>
  </si>
  <si>
    <t>Arduino uno_2</t>
  </si>
  <si>
    <t>SD</t>
  </si>
  <si>
    <t>LORA+Antena</t>
  </si>
  <si>
    <t>IMU</t>
  </si>
  <si>
    <t>Timer</t>
  </si>
  <si>
    <t>Sección motor</t>
  </si>
  <si>
    <t>Cohete (sin motor ni propulsante)</t>
  </si>
  <si>
    <t>Peso inicial 597,39</t>
  </si>
  <si>
    <t>Peso inicial 297,6</t>
  </si>
  <si>
    <t>TOTAL (Cohete+Motor+Propulsante)</t>
  </si>
  <si>
    <t>Manta térmica</t>
  </si>
  <si>
    <t>Peso medido en prueba 26/12/16 con motor a máxima carga</t>
  </si>
  <si>
    <t>Batería LIPO 8Ah</t>
  </si>
  <si>
    <t>Tobera NO adaptada</t>
  </si>
  <si>
    <t>tobera ADAPTADA motor</t>
  </si>
  <si>
    <t>Manta completa: 904,6 g, 100x60 cm</t>
  </si>
  <si>
    <t>Estimado/medido</t>
  </si>
  <si>
    <t>Peso dos granos largos de 147 mm = 1187 g</t>
  </si>
  <si>
    <t>Cierre antiguo (CATO)</t>
  </si>
  <si>
    <t>Juntas (x4)</t>
  </si>
  <si>
    <t>Cápsula electrónica</t>
  </si>
  <si>
    <t>Lugs guía rampa</t>
  </si>
  <si>
    <t>Cápsula electrónica vacía</t>
  </si>
  <si>
    <t>Medido en báscula el conjunto cápsula electrónica + electrónica. Total = 814,9</t>
  </si>
  <si>
    <t>cierre posterior motor</t>
  </si>
  <si>
    <t>Manta embarcada: 48,5x6,35 cm (967,5 cm2 aprox)</t>
  </si>
  <si>
    <t>Se quita un poco de fibra de relleno (32,5 g) para que pueda montarse en la sección del motor pero se añade papel aluminio adhesivo</t>
  </si>
  <si>
    <t>Anillos ajuste motor a carcasa</t>
  </si>
  <si>
    <t>Resto: Cables, interruptor principal, conectores y tornillos.</t>
  </si>
  <si>
    <t>Diametro ext (mm)</t>
  </si>
  <si>
    <t>Cámara YI</t>
  </si>
  <si>
    <t>Soporte cámara YI</t>
  </si>
  <si>
    <t>Sólo el tubo de PVC (sin pintar), sin lugs de guía de la rampa y sin cámara YI</t>
  </si>
  <si>
    <t>Anillo de las aletas</t>
  </si>
  <si>
    <t>Aletas</t>
  </si>
  <si>
    <t>Pintadas</t>
  </si>
  <si>
    <t>Cuerdas línea de vida+mosquetones</t>
  </si>
  <si>
    <t>Peso de un mosquetón = 5,4 g (medido). 27 m de cuerda pesan 139,8 g.Usados 3,6 m de cuerda</t>
  </si>
  <si>
    <t>Cilindro de madera</t>
  </si>
  <si>
    <t>Cilindro para carga de 5 granos. Si cambia el nº de granos o su longitud hay que pesar el cilidro usado. En caso de carga al 100% este peso es 0</t>
  </si>
  <si>
    <t>Anterior diseño fibra de vidrio por moldeo = 154,4 g</t>
  </si>
  <si>
    <t>Sin pintar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</si>
</sst>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_-* #,##0.0\ _€_-;\-* #,##0.0\ _€_-;_-* &quot;-&quot;??\ _€_-;_-@_-"/>
    <numFmt numFmtId="167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0" fillId="0" borderId="0" xfId="0" applyNumberFormat="1"/>
    <xf numFmtId="0" fontId="5" fillId="0" borderId="0" xfId="0" applyFont="1"/>
    <xf numFmtId="0" fontId="0" fillId="0" borderId="0" xfId="0" applyFont="1" applyAlignment="1">
      <alignment horizontal="left" indent="2"/>
    </xf>
    <xf numFmtId="0" fontId="6" fillId="0" borderId="0" xfId="0" applyFont="1"/>
    <xf numFmtId="0" fontId="0" fillId="0" borderId="0" xfId="0" applyFont="1" applyAlignment="1">
      <alignment horizontal="left" indent="4"/>
    </xf>
    <xf numFmtId="0" fontId="0" fillId="0" borderId="0" xfId="0" applyFont="1" applyAlignment="1">
      <alignment horizontal="left" indent="6"/>
    </xf>
    <xf numFmtId="16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167" fontId="9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0" fillId="0" borderId="0" xfId="0" applyFont="1" applyFill="1" applyAlignment="1">
      <alignment horizontal="left" indent="6"/>
    </xf>
    <xf numFmtId="0" fontId="7" fillId="0" borderId="0" xfId="0" applyFont="1" applyFill="1" applyAlignment="1">
      <alignment horizontal="left"/>
    </xf>
    <xf numFmtId="0" fontId="11" fillId="0" borderId="0" xfId="0" applyFont="1"/>
    <xf numFmtId="165" fontId="0" fillId="0" borderId="0" xfId="0" applyNumberForma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65" fontId="0" fillId="0" borderId="0" xfId="0" applyNumberFormat="1" applyFill="1"/>
    <xf numFmtId="0" fontId="0" fillId="0" borderId="0" xfId="0" applyAlignment="1"/>
    <xf numFmtId="165" fontId="0" fillId="2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CC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1"/>
  <sheetViews>
    <sheetView tabSelected="1" zoomScale="80" zoomScaleNormal="80" workbookViewId="0">
      <selection activeCell="H24" sqref="H24"/>
    </sheetView>
  </sheetViews>
  <sheetFormatPr baseColWidth="10" defaultColWidth="9.140625" defaultRowHeight="15" outlineLevelCol="1" x14ac:dyDescent="0.25"/>
  <cols>
    <col min="1" max="1" width="71.7109375" customWidth="1"/>
    <col min="2" max="5" width="5.42578125" hidden="1" customWidth="1" outlineLevel="1"/>
    <col min="6" max="6" width="12.7109375" customWidth="1" collapsed="1"/>
    <col min="8" max="8" width="30.28515625" customWidth="1"/>
    <col min="9" max="9" width="13" bestFit="1" customWidth="1"/>
    <col min="12" max="12" width="12" bestFit="1" customWidth="1"/>
    <col min="13" max="13" width="12.140625" bestFit="1" customWidth="1"/>
  </cols>
  <sheetData>
    <row r="1" spans="1:12" x14ac:dyDescent="0.25">
      <c r="B1" s="15" t="s">
        <v>1</v>
      </c>
      <c r="C1" s="15" t="s">
        <v>51</v>
      </c>
      <c r="D1" s="15" t="s">
        <v>2</v>
      </c>
      <c r="E1" s="15" t="s">
        <v>4</v>
      </c>
      <c r="F1" s="2" t="s">
        <v>6</v>
      </c>
    </row>
    <row r="2" spans="1:12" x14ac:dyDescent="0.25">
      <c r="A2" s="1" t="s">
        <v>5</v>
      </c>
      <c r="F2" s="14">
        <f>SUM(F3:F10)</f>
        <v>2288.8667500000001</v>
      </c>
    </row>
    <row r="3" spans="1:12" x14ac:dyDescent="0.25">
      <c r="A3" s="5" t="s">
        <v>3</v>
      </c>
      <c r="B3" s="6">
        <v>550</v>
      </c>
      <c r="C3" s="6">
        <v>63.5</v>
      </c>
      <c r="D3" s="6">
        <v>1.5</v>
      </c>
      <c r="E3" s="6">
        <v>60.5</v>
      </c>
      <c r="F3" s="3">
        <v>1180</v>
      </c>
      <c r="G3" s="4" t="s">
        <v>7</v>
      </c>
    </row>
    <row r="4" spans="1:12" x14ac:dyDescent="0.25">
      <c r="A4" s="5" t="s">
        <v>36</v>
      </c>
      <c r="B4" s="6">
        <v>35.08</v>
      </c>
      <c r="C4" s="6">
        <v>60.3</v>
      </c>
      <c r="D4" s="6"/>
      <c r="E4" s="6"/>
      <c r="F4" s="3">
        <v>413.4</v>
      </c>
      <c r="G4" s="4" t="s">
        <v>7</v>
      </c>
      <c r="H4" t="s">
        <v>29</v>
      </c>
      <c r="I4" t="s">
        <v>35</v>
      </c>
      <c r="J4" s="3">
        <v>378.5</v>
      </c>
      <c r="L4" s="3"/>
    </row>
    <row r="5" spans="1:12" x14ac:dyDescent="0.25">
      <c r="A5" s="5" t="s">
        <v>46</v>
      </c>
      <c r="B5" s="6">
        <v>32.020000000000003</v>
      </c>
      <c r="C5" s="6">
        <v>60.3</v>
      </c>
      <c r="D5" s="6"/>
      <c r="E5" s="6"/>
      <c r="F5" s="3">
        <v>177.9</v>
      </c>
      <c r="G5" s="4" t="s">
        <v>7</v>
      </c>
      <c r="H5" t="s">
        <v>30</v>
      </c>
      <c r="I5" t="s">
        <v>40</v>
      </c>
      <c r="J5">
        <v>244.4</v>
      </c>
      <c r="L5" s="3"/>
    </row>
    <row r="6" spans="1:12" x14ac:dyDescent="0.25">
      <c r="A6" s="5" t="s">
        <v>41</v>
      </c>
      <c r="B6" s="21"/>
      <c r="C6" s="21"/>
      <c r="D6" s="21"/>
      <c r="E6" s="21"/>
      <c r="F6" s="3">
        <v>6.8</v>
      </c>
      <c r="G6" s="4"/>
      <c r="L6" s="3"/>
    </row>
    <row r="7" spans="1:12" x14ac:dyDescent="0.25">
      <c r="A7" s="5" t="s">
        <v>8</v>
      </c>
      <c r="B7" s="21"/>
      <c r="C7" s="21"/>
      <c r="D7" s="21"/>
      <c r="E7" s="21"/>
      <c r="F7" s="3">
        <v>31.3</v>
      </c>
    </row>
    <row r="8" spans="1:12" x14ac:dyDescent="0.25">
      <c r="A8" s="5" t="s">
        <v>49</v>
      </c>
      <c r="B8" s="21"/>
      <c r="C8" s="21"/>
      <c r="D8" s="21"/>
      <c r="E8" s="21"/>
      <c r="F8" s="23">
        <f>70.9*2</f>
        <v>141.80000000000001</v>
      </c>
      <c r="G8" s="4" t="s">
        <v>7</v>
      </c>
    </row>
    <row r="9" spans="1:12" x14ac:dyDescent="0.25">
      <c r="A9" s="5" t="s">
        <v>60</v>
      </c>
      <c r="B9" s="21"/>
      <c r="C9" s="21"/>
      <c r="D9" s="21"/>
      <c r="E9" s="21"/>
      <c r="F9" s="23">
        <v>191.8</v>
      </c>
      <c r="G9" s="4" t="s">
        <v>7</v>
      </c>
      <c r="H9" t="s">
        <v>61</v>
      </c>
    </row>
    <row r="10" spans="1:12" x14ac:dyDescent="0.25">
      <c r="A10" s="5" t="s">
        <v>32</v>
      </c>
      <c r="B10" s="21"/>
      <c r="C10" s="21"/>
      <c r="D10" s="21"/>
      <c r="E10" s="21"/>
      <c r="F10" s="20">
        <f>904.6*967.5/6000</f>
        <v>145.86675</v>
      </c>
      <c r="G10" t="s">
        <v>38</v>
      </c>
      <c r="H10" t="s">
        <v>37</v>
      </c>
      <c r="I10" t="s">
        <v>47</v>
      </c>
      <c r="J10" t="s">
        <v>48</v>
      </c>
    </row>
    <row r="11" spans="1:12" x14ac:dyDescent="0.25">
      <c r="A11" s="1" t="s">
        <v>0</v>
      </c>
      <c r="B11" s="21"/>
      <c r="C11" s="21"/>
      <c r="D11" s="21"/>
      <c r="E11" s="21"/>
      <c r="F11" s="14">
        <v>1873.5</v>
      </c>
      <c r="G11" s="4" t="s">
        <v>7</v>
      </c>
      <c r="H11" t="s">
        <v>33</v>
      </c>
      <c r="L11" t="s">
        <v>39</v>
      </c>
    </row>
    <row r="12" spans="1:12" x14ac:dyDescent="0.25">
      <c r="A12" s="1" t="s">
        <v>28</v>
      </c>
      <c r="B12" s="21"/>
      <c r="C12" s="21"/>
      <c r="D12" s="21"/>
      <c r="E12" s="21"/>
      <c r="F12" s="14">
        <f>+F13+F14+F20+F36+F40+F19</f>
        <v>3710.3399999999997</v>
      </c>
    </row>
    <row r="13" spans="1:12" x14ac:dyDescent="0.25">
      <c r="A13" s="5" t="s">
        <v>13</v>
      </c>
      <c r="B13" s="21"/>
      <c r="C13" s="21"/>
      <c r="D13" s="21"/>
      <c r="E13" s="21"/>
      <c r="F13" s="3">
        <v>95</v>
      </c>
      <c r="G13" s="4" t="s">
        <v>7</v>
      </c>
      <c r="H13" t="s">
        <v>63</v>
      </c>
      <c r="I13" s="3" t="s">
        <v>62</v>
      </c>
    </row>
    <row r="14" spans="1:12" x14ac:dyDescent="0.25">
      <c r="A14" s="5" t="s">
        <v>14</v>
      </c>
      <c r="B14" s="21"/>
      <c r="C14" s="21"/>
      <c r="D14" s="21"/>
      <c r="E14" s="21"/>
      <c r="F14" s="3">
        <f>SUM(F15:F18)</f>
        <v>836.6</v>
      </c>
      <c r="I14" s="3"/>
    </row>
    <row r="15" spans="1:12" x14ac:dyDescent="0.25">
      <c r="A15" s="7" t="s">
        <v>15</v>
      </c>
      <c r="B15" s="21"/>
      <c r="C15" s="21">
        <v>80</v>
      </c>
      <c r="D15" s="21"/>
      <c r="E15" s="21"/>
      <c r="F15" s="9">
        <v>374.7</v>
      </c>
      <c r="G15" s="4" t="s">
        <v>7</v>
      </c>
      <c r="I15" s="3"/>
    </row>
    <row r="16" spans="1:12" x14ac:dyDescent="0.25">
      <c r="A16" s="7" t="s">
        <v>16</v>
      </c>
      <c r="B16" s="21"/>
      <c r="C16" s="21"/>
      <c r="D16" s="21"/>
      <c r="E16" s="21"/>
      <c r="F16" s="10">
        <v>61.3</v>
      </c>
      <c r="G16" s="4" t="s">
        <v>7</v>
      </c>
    </row>
    <row r="17" spans="1:8" x14ac:dyDescent="0.25">
      <c r="A17" s="7" t="s">
        <v>17</v>
      </c>
      <c r="B17" s="21"/>
      <c r="C17" s="21"/>
      <c r="D17" s="21"/>
      <c r="E17" s="21"/>
      <c r="F17" s="9">
        <v>171.2</v>
      </c>
      <c r="G17" s="4" t="s">
        <v>7</v>
      </c>
    </row>
    <row r="18" spans="1:8" x14ac:dyDescent="0.25">
      <c r="A18" s="7" t="s">
        <v>18</v>
      </c>
      <c r="B18" s="21"/>
      <c r="C18" s="21"/>
      <c r="D18" s="21"/>
      <c r="E18" s="21"/>
      <c r="F18" s="10">
        <v>229.4</v>
      </c>
      <c r="G18" s="4" t="s">
        <v>7</v>
      </c>
    </row>
    <row r="19" spans="1:8" x14ac:dyDescent="0.25">
      <c r="A19" s="5" t="s">
        <v>58</v>
      </c>
      <c r="B19" s="21"/>
      <c r="C19" s="21"/>
      <c r="D19" s="21"/>
      <c r="E19" s="21"/>
      <c r="F19" s="23">
        <f>3.6*139.8/27+5.4*2</f>
        <v>29.44</v>
      </c>
      <c r="G19" s="4" t="s">
        <v>7</v>
      </c>
      <c r="H19" s="24" t="s">
        <v>59</v>
      </c>
    </row>
    <row r="20" spans="1:8" x14ac:dyDescent="0.25">
      <c r="A20" s="5" t="s">
        <v>19</v>
      </c>
      <c r="B20" s="21"/>
      <c r="C20" s="21"/>
      <c r="D20" s="21"/>
      <c r="E20" s="21"/>
      <c r="F20">
        <f>SUM(F21:F23)+F35</f>
        <v>1586.6</v>
      </c>
      <c r="H20" s="4" t="s">
        <v>45</v>
      </c>
    </row>
    <row r="21" spans="1:8" x14ac:dyDescent="0.25">
      <c r="A21" s="7" t="s">
        <v>20</v>
      </c>
      <c r="B21" s="21"/>
      <c r="C21" s="21">
        <v>80</v>
      </c>
      <c r="D21" s="21"/>
      <c r="E21" s="21"/>
      <c r="F21" s="18">
        <f>649.3-17</f>
        <v>632.29999999999995</v>
      </c>
      <c r="G21" s="4" t="s">
        <v>7</v>
      </c>
      <c r="H21" t="s">
        <v>54</v>
      </c>
    </row>
    <row r="22" spans="1:8" x14ac:dyDescent="0.25">
      <c r="A22" s="7" t="s">
        <v>42</v>
      </c>
      <c r="B22" s="21"/>
      <c r="C22" s="21"/>
      <c r="D22" s="21"/>
      <c r="E22" s="21"/>
      <c r="F22" s="18">
        <v>242.29999999999998</v>
      </c>
      <c r="G22" s="4" t="s">
        <v>7</v>
      </c>
      <c r="H22" t="s">
        <v>44</v>
      </c>
    </row>
    <row r="23" spans="1:8" x14ac:dyDescent="0.25">
      <c r="A23" s="7" t="s">
        <v>10</v>
      </c>
      <c r="B23" s="21"/>
      <c r="C23" s="21"/>
      <c r="D23" s="21"/>
      <c r="E23" s="21"/>
      <c r="F23" s="10">
        <f>SUM(F24:F34)</f>
        <v>677</v>
      </c>
      <c r="G23" s="4"/>
      <c r="H23" s="4"/>
    </row>
    <row r="24" spans="1:8" x14ac:dyDescent="0.25">
      <c r="A24" s="8" t="s">
        <v>21</v>
      </c>
      <c r="B24" s="21"/>
      <c r="C24" s="21"/>
      <c r="D24" s="21"/>
      <c r="E24" s="21"/>
      <c r="F24" s="11">
        <v>28.7</v>
      </c>
      <c r="G24" s="4" t="s">
        <v>7</v>
      </c>
    </row>
    <row r="25" spans="1:8" x14ac:dyDescent="0.25">
      <c r="A25" s="8" t="s">
        <v>22</v>
      </c>
      <c r="B25" s="21"/>
      <c r="C25" s="21"/>
      <c r="D25" s="21"/>
      <c r="E25" s="21"/>
      <c r="F25" s="11">
        <v>36.6</v>
      </c>
      <c r="G25" s="4" t="s">
        <v>7</v>
      </c>
    </row>
    <row r="26" spans="1:8" x14ac:dyDescent="0.25">
      <c r="A26" s="8" t="s">
        <v>11</v>
      </c>
      <c r="B26" s="21"/>
      <c r="C26" s="21"/>
      <c r="D26" s="21"/>
      <c r="E26" s="21"/>
      <c r="F26" s="11">
        <v>16.399999999999999</v>
      </c>
      <c r="G26" s="4" t="s">
        <v>7</v>
      </c>
    </row>
    <row r="27" spans="1:8" x14ac:dyDescent="0.25">
      <c r="A27" s="8" t="s">
        <v>23</v>
      </c>
      <c r="B27" s="21"/>
      <c r="C27" s="21"/>
      <c r="D27" s="21"/>
      <c r="E27" s="21"/>
      <c r="F27" s="11">
        <v>5</v>
      </c>
      <c r="G27" s="4" t="s">
        <v>7</v>
      </c>
    </row>
    <row r="28" spans="1:8" x14ac:dyDescent="0.25">
      <c r="A28" s="8" t="s">
        <v>25</v>
      </c>
      <c r="B28" s="21"/>
      <c r="C28" s="21"/>
      <c r="D28" s="21"/>
      <c r="E28" s="21"/>
      <c r="F28" s="16">
        <v>1.4</v>
      </c>
      <c r="G28" s="4" t="s">
        <v>7</v>
      </c>
    </row>
    <row r="29" spans="1:8" x14ac:dyDescent="0.25">
      <c r="A29" s="8" t="s">
        <v>24</v>
      </c>
      <c r="B29" s="21"/>
      <c r="C29" s="21"/>
      <c r="D29" s="21"/>
      <c r="E29" s="21"/>
      <c r="F29" s="11">
        <v>28</v>
      </c>
      <c r="G29" s="4" t="s">
        <v>7</v>
      </c>
    </row>
    <row r="30" spans="1:8" x14ac:dyDescent="0.25">
      <c r="A30" s="8" t="s">
        <v>26</v>
      </c>
      <c r="B30" s="21"/>
      <c r="C30" s="21"/>
      <c r="D30" s="21"/>
      <c r="E30" s="21"/>
      <c r="F30" s="11">
        <v>34.200000000000003</v>
      </c>
      <c r="G30" s="4" t="s">
        <v>7</v>
      </c>
    </row>
    <row r="31" spans="1:8" x14ac:dyDescent="0.25">
      <c r="A31" s="8" t="s">
        <v>34</v>
      </c>
      <c r="B31" s="21"/>
      <c r="C31" s="21"/>
      <c r="D31" s="21"/>
      <c r="E31" s="21"/>
      <c r="F31" s="16">
        <v>329.3</v>
      </c>
      <c r="G31" s="4" t="s">
        <v>7</v>
      </c>
    </row>
    <row r="32" spans="1:8" x14ac:dyDescent="0.25">
      <c r="A32" s="17" t="s">
        <v>52</v>
      </c>
      <c r="B32" s="22"/>
      <c r="C32" s="22"/>
      <c r="D32" s="22"/>
      <c r="E32" s="22"/>
      <c r="F32" s="16">
        <v>76.7</v>
      </c>
      <c r="G32" s="4" t="s">
        <v>7</v>
      </c>
    </row>
    <row r="33" spans="1:8" x14ac:dyDescent="0.25">
      <c r="A33" s="17" t="s">
        <v>53</v>
      </c>
      <c r="B33" s="22"/>
      <c r="C33" s="22"/>
      <c r="D33" s="22"/>
      <c r="E33" s="22"/>
      <c r="F33" s="16">
        <v>28.6</v>
      </c>
      <c r="G33" s="4" t="s">
        <v>7</v>
      </c>
    </row>
    <row r="34" spans="1:8" x14ac:dyDescent="0.25">
      <c r="A34" s="8" t="s">
        <v>50</v>
      </c>
      <c r="B34" s="22"/>
      <c r="C34" s="22"/>
      <c r="D34" s="22"/>
      <c r="E34" s="22"/>
      <c r="F34" s="16">
        <v>92.099999999999909</v>
      </c>
      <c r="G34" s="19" t="s">
        <v>9</v>
      </c>
    </row>
    <row r="35" spans="1:8" x14ac:dyDescent="0.25">
      <c r="A35" s="7" t="s">
        <v>43</v>
      </c>
      <c r="B35" s="22"/>
      <c r="C35" s="22"/>
      <c r="D35" s="22"/>
      <c r="E35" s="22"/>
      <c r="F35" s="16">
        <f>17.3+17.7</f>
        <v>35</v>
      </c>
      <c r="G35" s="4" t="s">
        <v>7</v>
      </c>
    </row>
    <row r="36" spans="1:8" x14ac:dyDescent="0.25">
      <c r="A36" s="5" t="s">
        <v>27</v>
      </c>
      <c r="B36" s="21"/>
      <c r="C36" s="21"/>
      <c r="D36" s="21"/>
      <c r="E36" s="21"/>
      <c r="F36" s="3">
        <f>SUM(F37:F39)</f>
        <v>1112.7</v>
      </c>
    </row>
    <row r="37" spans="1:8" x14ac:dyDescent="0.25">
      <c r="A37" s="7" t="s">
        <v>15</v>
      </c>
      <c r="B37" s="21"/>
      <c r="C37" s="21">
        <v>80</v>
      </c>
      <c r="D37" s="21"/>
      <c r="E37" s="21"/>
      <c r="F37" s="10">
        <v>556.29999999999995</v>
      </c>
      <c r="G37" s="4" t="s">
        <v>7</v>
      </c>
    </row>
    <row r="38" spans="1:8" x14ac:dyDescent="0.25">
      <c r="A38" s="7" t="s">
        <v>55</v>
      </c>
      <c r="B38" s="21"/>
      <c r="C38" s="21"/>
      <c r="D38" s="21"/>
      <c r="E38" s="21"/>
      <c r="F38" s="10">
        <f>140+176</f>
        <v>316</v>
      </c>
      <c r="G38" s="4"/>
    </row>
    <row r="39" spans="1:8" x14ac:dyDescent="0.25">
      <c r="A39" s="7" t="s">
        <v>56</v>
      </c>
      <c r="B39" s="21"/>
      <c r="C39" s="21"/>
      <c r="D39" s="21"/>
      <c r="E39" s="21"/>
      <c r="F39" s="18">
        <f>4*60.1</f>
        <v>240.4</v>
      </c>
      <c r="G39" s="4" t="s">
        <v>7</v>
      </c>
      <c r="H39" t="s">
        <v>57</v>
      </c>
    </row>
    <row r="40" spans="1:8" x14ac:dyDescent="0.25">
      <c r="A40" s="5" t="s">
        <v>12</v>
      </c>
      <c r="B40" s="21"/>
      <c r="C40" s="21"/>
      <c r="D40" s="21"/>
      <c r="E40" s="21"/>
      <c r="F40" s="25">
        <v>50</v>
      </c>
      <c r="G40" t="s">
        <v>9</v>
      </c>
    </row>
    <row r="41" spans="1:8" ht="21" x14ac:dyDescent="0.35">
      <c r="A41" s="12" t="s">
        <v>31</v>
      </c>
      <c r="F41" s="13">
        <f>+F11+F12+F2</f>
        <v>7872.7067500000003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2021-12-10T12:00:45Z</dcterms:modified>
</cp:coreProperties>
</file>